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pa\Desktop\Bulk Buy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7" i="1"/>
  <c r="I46" i="1"/>
  <c r="I45" i="1"/>
  <c r="I44" i="1"/>
  <c r="I43" i="1"/>
  <c r="I42" i="1"/>
  <c r="I41" i="1"/>
  <c r="I39" i="1"/>
  <c r="I38" i="1"/>
  <c r="I37" i="1"/>
  <c r="I35" i="1"/>
  <c r="I34" i="1"/>
  <c r="I49" i="1" s="1"/>
  <c r="J49" i="1" s="1"/>
  <c r="I13" i="1"/>
  <c r="G14" i="1"/>
  <c r="I14" i="1"/>
  <c r="J14" i="1" s="1"/>
  <c r="I23" i="1" l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J48" i="1"/>
  <c r="J47" i="1"/>
  <c r="J46" i="1"/>
  <c r="J45" i="1"/>
  <c r="J44" i="1"/>
  <c r="J43" i="1"/>
  <c r="J42" i="1"/>
  <c r="J41" i="1"/>
  <c r="J39" i="1"/>
  <c r="J38" i="1"/>
  <c r="J37" i="1"/>
  <c r="J35" i="1"/>
  <c r="J34" i="1"/>
  <c r="I32" i="1"/>
  <c r="J32" i="1" s="1"/>
  <c r="I31" i="1"/>
  <c r="J31" i="1" s="1"/>
  <c r="I30" i="1"/>
  <c r="J30" i="1" s="1"/>
  <c r="I29" i="1"/>
  <c r="J29" i="1" s="1"/>
  <c r="I27" i="1"/>
  <c r="J27" i="1" s="1"/>
  <c r="I26" i="1"/>
  <c r="J26" i="1" s="1"/>
  <c r="I25" i="1"/>
  <c r="J25" i="1" s="1"/>
  <c r="I16" i="1"/>
  <c r="J16" i="1" s="1"/>
  <c r="I15" i="1"/>
  <c r="J15" i="1" s="1"/>
  <c r="J13" i="1"/>
  <c r="I12" i="1"/>
  <c r="J12" i="1" s="1"/>
  <c r="I11" i="1"/>
  <c r="J11" i="1" s="1"/>
  <c r="I10" i="1"/>
  <c r="J10" i="1" s="1"/>
  <c r="I9" i="1"/>
  <c r="J9" i="1" s="1"/>
  <c r="G32" i="1"/>
  <c r="G31" i="1"/>
  <c r="G30" i="1"/>
  <c r="G29" i="1"/>
  <c r="G27" i="1"/>
  <c r="G26" i="1"/>
  <c r="G25" i="1"/>
</calcChain>
</file>

<file path=xl/sharedStrings.xml><?xml version="1.0" encoding="utf-8"?>
<sst xmlns="http://schemas.openxmlformats.org/spreadsheetml/2006/main" count="148" uniqueCount="87">
  <si>
    <t>RRP</t>
  </si>
  <si>
    <t>20 kg bag</t>
  </si>
  <si>
    <t>Fertiliser Spreaders</t>
  </si>
  <si>
    <t>OptiM8 RT36CP Capacity 36 kilos</t>
  </si>
  <si>
    <t xml:space="preserve">OptiM8 Professional RT36PS Capacity 36 kilos Stainless Steel </t>
  </si>
  <si>
    <t>Linemarkers</t>
  </si>
  <si>
    <t>Mini iGo Spray Line Marker</t>
  </si>
  <si>
    <t>iGo Advance Spray Line Marker</t>
  </si>
  <si>
    <t>Line Marking Paint</t>
  </si>
  <si>
    <t>Impact XP - no mixing paint</t>
  </si>
  <si>
    <t>Impact - no mixing paint</t>
  </si>
  <si>
    <t>Duraline Concentrate - Dilutable Marking Paint</t>
  </si>
  <si>
    <t>10ltr</t>
  </si>
  <si>
    <t>Line Marking Powder - Snowcal 80</t>
  </si>
  <si>
    <t>25kg</t>
  </si>
  <si>
    <t>Aerosols, white, red, yellow, blue, supplied in boxes of 6 cans</t>
  </si>
  <si>
    <t>Line Marking Initial Marking Pack</t>
  </si>
  <si>
    <t>Each</t>
  </si>
  <si>
    <t>Greenor</t>
  </si>
  <si>
    <t>Crossbar</t>
  </si>
  <si>
    <t>Total Weedkillers</t>
  </si>
  <si>
    <t>Pack Size</t>
  </si>
  <si>
    <t>5ltr</t>
  </si>
  <si>
    <t>2ltr</t>
  </si>
  <si>
    <t xml:space="preserve">50 grams </t>
  </si>
  <si>
    <t>Coverage</t>
  </si>
  <si>
    <t>3,333 sqm</t>
  </si>
  <si>
    <t>20,500 sqm</t>
  </si>
  <si>
    <t>500 sqm</t>
  </si>
  <si>
    <t>Grass Seed</t>
  </si>
  <si>
    <t>Granular Fertilisers</t>
  </si>
  <si>
    <t>20kg bag</t>
  </si>
  <si>
    <t>Outfield Fertiliser 16-6-6 / Spring Summer Feed</t>
  </si>
  <si>
    <t>Outfield Fertiliser 12-4-4 / Spring Summer Feed</t>
  </si>
  <si>
    <t>Delta 12-4-8 / Spring Summer Feed</t>
  </si>
  <si>
    <t>Delta 15-2-12 / Spring Summer Feed Slow Release</t>
  </si>
  <si>
    <t>Delta 8-6-6 / Balanced Feed</t>
  </si>
  <si>
    <t>Delta 6-3-9 / Balanced Feed</t>
  </si>
  <si>
    <t>Outfield Fertiliser 4-10-10 / Autumn Winter Feed</t>
  </si>
  <si>
    <t>R41</t>
  </si>
  <si>
    <t xml:space="preserve">R314 / Ideal for Winter Use </t>
  </si>
  <si>
    <t>Glider Spray Line Marker / optional tank extra</t>
  </si>
  <si>
    <t>10,000sqm</t>
  </si>
  <si>
    <t xml:space="preserve">R11 </t>
  </si>
  <si>
    <t>Junction</t>
  </si>
  <si>
    <t>41,667sqm</t>
  </si>
  <si>
    <t xml:space="preserve">Duraline Standard - Dilutable Marking Paint </t>
  </si>
  <si>
    <t>Pack size</t>
  </si>
  <si>
    <t>5,000sqm</t>
  </si>
  <si>
    <t xml:space="preserve"> Bio-grade Amenity (Glyphosate)</t>
  </si>
  <si>
    <t>Chikara (residual herbicide)</t>
  </si>
  <si>
    <t>Algolite - hard surface biocide to treat moss and algea</t>
  </si>
  <si>
    <t>Selective Herbicides for sportsturf</t>
  </si>
  <si>
    <t>Enclean - hard surface biocide for moss and algea control</t>
  </si>
  <si>
    <t>1 litre</t>
  </si>
  <si>
    <t>500m2</t>
  </si>
  <si>
    <t>colour dyes for all RT paints</t>
  </si>
  <si>
    <t>cost per hectare</t>
  </si>
  <si>
    <t xml:space="preserve">required quantity </t>
  </si>
  <si>
    <t xml:space="preserve">order value  ex vat </t>
  </si>
  <si>
    <t>order inc vat</t>
  </si>
  <si>
    <t xml:space="preserve">R14 </t>
  </si>
  <si>
    <t>R140 Tetraploid</t>
  </si>
  <si>
    <t>8-12-8 pro seed with added zinc -for overseeding works</t>
  </si>
  <si>
    <t xml:space="preserve">box of 6 </t>
  </si>
  <si>
    <t>sportsfield renovation</t>
  </si>
  <si>
    <t>Postcode</t>
  </si>
  <si>
    <t>www.rigbytaylor.com</t>
  </si>
  <si>
    <t>Club Name</t>
  </si>
  <si>
    <t>Club Contact Name</t>
  </si>
  <si>
    <t>Contact Number (Mobile)</t>
  </si>
  <si>
    <t>Contact email</t>
  </si>
  <si>
    <t>Delivery Address</t>
  </si>
  <si>
    <t xml:space="preserve"> Bags per pitch (@35g/m2)</t>
  </si>
  <si>
    <t>Price per Pitch (at recommended rate)</t>
  </si>
  <si>
    <t>Club Hub Price</t>
  </si>
  <si>
    <t>Delivery Charges</t>
  </si>
  <si>
    <t>Orders over £450</t>
  </si>
  <si>
    <t>Orders between £200 and £450</t>
  </si>
  <si>
    <t>Orders below £250</t>
  </si>
  <si>
    <t>* excludes any manufacturers direct carriage which will be applied at cost</t>
  </si>
  <si>
    <t>FOC*</t>
  </si>
  <si>
    <t>TOTAL</t>
  </si>
  <si>
    <r>
      <t>To place your order,please either email to</t>
    </r>
    <r>
      <rPr>
        <sz val="12"/>
        <color rgb="FFC00000"/>
        <rFont val="Calibri"/>
        <family val="2"/>
        <scheme val="minor"/>
      </rPr>
      <t xml:space="preserve"> sales@rigbytaylor.com </t>
    </r>
    <r>
      <rPr>
        <sz val="12"/>
        <color theme="1"/>
        <rFont val="Calibri"/>
        <family val="2"/>
        <scheme val="minor"/>
      </rPr>
      <t xml:space="preserve"> or Tel: 0800 424919 (Free)  with your Club Hub ID</t>
    </r>
  </si>
  <si>
    <t>For product enquiries and advice on general pitch maintenance works and contractor support please contact m.maytum@rigbytaylor.com</t>
  </si>
  <si>
    <t>Prices quoted above are subject to change and exclude VAT and carriage.</t>
  </si>
  <si>
    <r>
      <t xml:space="preserve">Rigby Taylor &amp; RFU Pricing Guide May 2020 to May 2021
</t>
    </r>
    <r>
      <rPr>
        <b/>
        <sz val="16"/>
        <color theme="1"/>
        <rFont val="Calibri"/>
        <family val="2"/>
        <scheme val="minor"/>
      </rPr>
      <t>*Only complete the boxes shaded green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</si>
</sst>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/>
    <xf numFmtId="0" fontId="6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8" fontId="9" fillId="8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6" fillId="8" borderId="0" xfId="2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3" xfId="2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8" fontId="9" fillId="0" borderId="3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8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7" borderId="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8" fontId="9" fillId="5" borderId="0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0" fontId="15" fillId="7" borderId="7" xfId="2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vertical="center" wrapText="1"/>
    </xf>
    <xf numFmtId="0" fontId="17" fillId="5" borderId="0" xfId="2" applyFont="1" applyFill="1" applyBorder="1" applyAlignment="1">
      <alignment vertical="center"/>
    </xf>
    <xf numFmtId="0" fontId="17" fillId="5" borderId="4" xfId="2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8" fontId="9" fillId="5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6" borderId="0" xfId="3" applyNumberFormat="1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14" fillId="6" borderId="0" xfId="0" applyNumberFormat="1" applyFont="1" applyFill="1" applyBorder="1" applyAlignment="1">
      <alignment horizontal="center" vertical="center" wrapText="1"/>
    </xf>
    <xf numFmtId="0" fontId="10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0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8" fontId="9" fillId="0" borderId="3" xfId="0" applyNumberFormat="1" applyFont="1" applyFill="1" applyBorder="1" applyAlignment="1">
      <alignment horizontal="center" vertical="center" wrapText="1"/>
    </xf>
    <xf numFmtId="8" fontId="9" fillId="0" borderId="4" xfId="0" applyNumberFormat="1" applyFont="1" applyFill="1" applyBorder="1" applyAlignment="1">
      <alignment horizontal="center" vertical="center" wrapText="1"/>
    </xf>
    <xf numFmtId="8" fontId="9" fillId="5" borderId="0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vertical="center" wrapText="1"/>
    </xf>
    <xf numFmtId="8" fontId="15" fillId="7" borderId="8" xfId="2" applyNumberFormat="1" applyFont="1" applyFill="1" applyBorder="1" applyAlignment="1">
      <alignment horizontal="center" vertical="center" wrapText="1"/>
    </xf>
    <xf numFmtId="8" fontId="15" fillId="7" borderId="8" xfId="0" applyNumberFormat="1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center" vertical="center" wrapText="1"/>
    </xf>
    <xf numFmtId="8" fontId="19" fillId="7" borderId="5" xfId="0" applyNumberFormat="1" applyFont="1" applyFill="1" applyBorder="1" applyAlignment="1">
      <alignment horizontal="center" vertical="center"/>
    </xf>
    <xf numFmtId="8" fontId="19" fillId="7" borderId="6" xfId="0" applyNumberFormat="1" applyFont="1" applyFill="1" applyBorder="1" applyAlignment="1">
      <alignment horizontal="center" vertical="center"/>
    </xf>
    <xf numFmtId="0" fontId="20" fillId="5" borderId="0" xfId="2" applyFont="1" applyFill="1" applyAlignment="1">
      <alignment horizontal="center" vertical="center"/>
    </xf>
    <xf numFmtId="0" fontId="20" fillId="5" borderId="8" xfId="2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">
    <cellStyle name="40% - Accent6" xfId="1" builtinId="51"/>
    <cellStyle name="60% - Accent4 2" xfId="4"/>
    <cellStyle name="Bad" xfId="3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4D019.CBCA75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136071</xdr:colOff>
      <xdr:row>1</xdr:row>
      <xdr:rowOff>110558</xdr:rowOff>
    </xdr:from>
    <xdr:to>
      <xdr:col>9</xdr:col>
      <xdr:colOff>847045</xdr:colOff>
      <xdr:row>1</xdr:row>
      <xdr:rowOff>732064</xdr:rowOff>
    </xdr:to>
    <xdr:pic>
      <xdr:nvPicPr>
        <xdr:cNvPr id="3" name="Picture 2" descr="GoldAnniversaryRT">
          <a:extLst>
            <a:ext uri="{FF2B5EF4-FFF2-40B4-BE49-F238E27FC236}">
              <a16:creationId xmlns:a16="http://schemas.microsoft.com/office/drawing/2014/main" id="{CA93AF85-39F7-44BE-BAD0-6DB2B74B7C1D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357" y="355487"/>
          <a:ext cx="2833688" cy="6215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igbytaylor.com/product/grass-seed/racecourses-polo-pitches/grass-seed-for-racecourses/r14-100-perennial-ryegrass-blend/" TargetMode="External"/><Relationship Id="rId13" Type="http://schemas.openxmlformats.org/officeDocument/2006/relationships/hyperlink" Target="https://www.rigbytaylor.com/product/chemicals/herbicide-chemicals/selective-herbicide/greenor-selective-systemic-herbicide-2lt/" TargetMode="External"/><Relationship Id="rId18" Type="http://schemas.openxmlformats.org/officeDocument/2006/relationships/hyperlink" Target="https://www.rigbytaylor.com/?s=algolite" TargetMode="External"/><Relationship Id="rId26" Type="http://schemas.openxmlformats.org/officeDocument/2006/relationships/hyperlink" Target="https://www.rigbytaylor.com/?s=impact+paint" TargetMode="External"/><Relationship Id="rId3" Type="http://schemas.openxmlformats.org/officeDocument/2006/relationships/hyperlink" Target="https://www.rigbytaylor.com/product/fertilizer/outfield-sportsfield-fertilizer/outfield-fertilizers-outfield-sportsfield-fertilizer/outfield-41010/" TargetMode="External"/><Relationship Id="rId21" Type="http://schemas.openxmlformats.org/officeDocument/2006/relationships/hyperlink" Target="https://www.rigbytaylor.com/?s=optim8" TargetMode="External"/><Relationship Id="rId34" Type="http://schemas.openxmlformats.org/officeDocument/2006/relationships/hyperlink" Target="https://www.rigbytaylor.com/product/grass-seed/winter-mixes/cold-tolerant/sports-field-renovation-tetraploid-diploid-ryegrass-blend/" TargetMode="External"/><Relationship Id="rId7" Type="http://schemas.openxmlformats.org/officeDocument/2006/relationships/hyperlink" Target="https://www.rigbytaylor.com/?s=deltahttps://www.rigbytaylor.com/product/fertilizer/outfield-sportsfield-fertilizer/delta-fertilizer-outfield-sportsfield-fertilizer/delta-6390-5fe/" TargetMode="External"/><Relationship Id="rId12" Type="http://schemas.openxmlformats.org/officeDocument/2006/relationships/hyperlink" Target="https://www.rigbytaylor.com/?s=r41" TargetMode="External"/><Relationship Id="rId17" Type="http://schemas.openxmlformats.org/officeDocument/2006/relationships/hyperlink" Target="https://www.rigbytaylor.com/?s=chikara" TargetMode="External"/><Relationship Id="rId25" Type="http://schemas.openxmlformats.org/officeDocument/2006/relationships/hyperlink" Target="https://www.rigbytaylor.com/?s=impact+xp" TargetMode="External"/><Relationship Id="rId33" Type="http://schemas.openxmlformats.org/officeDocument/2006/relationships/hyperlink" Target="https://www.rigbytaylor.com/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rigbytaylor.com/product/fertilizer/outfield-sportsfield-fertilizer/outfield-fertilizers-outfield-sportsfield-fertilizer/outfield-1244/" TargetMode="External"/><Relationship Id="rId16" Type="http://schemas.openxmlformats.org/officeDocument/2006/relationships/hyperlink" Target="https://www.rigbytaylor.com/?s=biograde" TargetMode="External"/><Relationship Id="rId20" Type="http://schemas.openxmlformats.org/officeDocument/2006/relationships/hyperlink" Target="https://www.rigbytaylor.com/product/fertilizer/fertilizer-spreaders/optim8-spreader-rt36cp/" TargetMode="External"/><Relationship Id="rId29" Type="http://schemas.openxmlformats.org/officeDocument/2006/relationships/hyperlink" Target="https://www.rigbytaylor.com/product/line-marking/duraline-colourants/duraline-paint-colourant-1l/" TargetMode="External"/><Relationship Id="rId1" Type="http://schemas.openxmlformats.org/officeDocument/2006/relationships/hyperlink" Target="https://www.rigbytaylor.com/product/fertilizer/outfield-sportsfield-fertilizer/outfield-fertilizers-outfield-sportsfield-fertilizer/outfield-1666/" TargetMode="External"/><Relationship Id="rId6" Type="http://schemas.openxmlformats.org/officeDocument/2006/relationships/hyperlink" Target="https://www.rigbytaylor.com/product/fertilizer/outfield-sportsfield-fertilizer/delta-fertilizer-outfield-sportsfield-fertilizer/delta-8660-5fe/" TargetMode="External"/><Relationship Id="rId11" Type="http://schemas.openxmlformats.org/officeDocument/2006/relationships/hyperlink" Target="https://www.rigbytaylor.com/?s=r11" TargetMode="External"/><Relationship Id="rId24" Type="http://schemas.openxmlformats.org/officeDocument/2006/relationships/hyperlink" Target="https://www.rigbytaylor.com/?s=advance" TargetMode="External"/><Relationship Id="rId32" Type="http://schemas.openxmlformats.org/officeDocument/2006/relationships/hyperlink" Target="https://www.rigbytaylor.com/?s=initia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rigbytaylor.com/product/fertilizer/outfield-sportsfield-fertilizer/delta-fertilizer-outfield-sportsfield-fertilizer/delta-12-4-80-5%fe/" TargetMode="External"/><Relationship Id="rId15" Type="http://schemas.openxmlformats.org/officeDocument/2006/relationships/hyperlink" Target="https://www.rigbytaylor.com/?s=junction" TargetMode="External"/><Relationship Id="rId23" Type="http://schemas.openxmlformats.org/officeDocument/2006/relationships/hyperlink" Target="https://www.rigbytaylor.com/?s=glider" TargetMode="External"/><Relationship Id="rId28" Type="http://schemas.openxmlformats.org/officeDocument/2006/relationships/hyperlink" Target="https://www.rigbytaylor.com/?s=duraline" TargetMode="External"/><Relationship Id="rId36" Type="http://schemas.openxmlformats.org/officeDocument/2006/relationships/hyperlink" Target="mailto:m.maytum@rigbytaylor.com" TargetMode="External"/><Relationship Id="rId10" Type="http://schemas.openxmlformats.org/officeDocument/2006/relationships/hyperlink" Target="https://www.rigbytaylor.com/?s=r314" TargetMode="External"/><Relationship Id="rId19" Type="http://schemas.openxmlformats.org/officeDocument/2006/relationships/hyperlink" Target="https://www.rigbytaylor.com/?s=enclean" TargetMode="External"/><Relationship Id="rId31" Type="http://schemas.openxmlformats.org/officeDocument/2006/relationships/hyperlink" Target="https://www.rigbytaylor.com/?s=aerosol" TargetMode="External"/><Relationship Id="rId4" Type="http://schemas.openxmlformats.org/officeDocument/2006/relationships/hyperlink" Target="https://www.rigbytaylor.com/product/fertilizer/outfield-sportsfield-fertilizer/delta-fertilizer-outfield-sportsfield-fertilizer/delta-sr-15-2-12-0-5%fe/" TargetMode="External"/><Relationship Id="rId9" Type="http://schemas.openxmlformats.org/officeDocument/2006/relationships/hyperlink" Target="https://www.rigbytaylor.com/?s=r14https://www.rigbytaylor.com/product/grass-seed/winter-mixes/cold-tolerant/r140-tetraploid-diploid-perennial-ryegrass-blend/" TargetMode="External"/><Relationship Id="rId14" Type="http://schemas.openxmlformats.org/officeDocument/2006/relationships/hyperlink" Target="https://www.rigbytaylor.com/?s=crossbar" TargetMode="External"/><Relationship Id="rId22" Type="http://schemas.openxmlformats.org/officeDocument/2006/relationships/hyperlink" Target="https://www.rigbytaylor.com/?s=igo" TargetMode="External"/><Relationship Id="rId27" Type="http://schemas.openxmlformats.org/officeDocument/2006/relationships/hyperlink" Target="https://www.rigbytaylor.com/?s=duraline" TargetMode="External"/><Relationship Id="rId30" Type="http://schemas.openxmlformats.org/officeDocument/2006/relationships/hyperlink" Target="https://www.rigbytaylor.com/?s=snowcal" TargetMode="External"/><Relationship Id="rId35" Type="http://schemas.openxmlformats.org/officeDocument/2006/relationships/hyperlink" Target="http://www.rigbytayl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70" zoomScaleNormal="70" workbookViewId="0">
      <selection activeCell="N3" sqref="N3"/>
    </sheetView>
  </sheetViews>
  <sheetFormatPr defaultColWidth="9.140625" defaultRowHeight="18.75" x14ac:dyDescent="0.25"/>
  <cols>
    <col min="1" max="1" width="3.7109375" style="3" customWidth="1"/>
    <col min="2" max="2" width="54.5703125" style="3" customWidth="1"/>
    <col min="3" max="3" width="16.42578125" style="3" customWidth="1"/>
    <col min="4" max="4" width="13.85546875" style="3" customWidth="1"/>
    <col min="5" max="5" width="22.7109375" style="3" customWidth="1"/>
    <col min="6" max="6" width="16.7109375" style="3" customWidth="1"/>
    <col min="7" max="7" width="23" style="3" customWidth="1"/>
    <col min="8" max="8" width="16" style="60" customWidth="1"/>
    <col min="9" max="9" width="15.85546875" style="60" customWidth="1"/>
    <col min="10" max="10" width="13.42578125" style="60" customWidth="1"/>
    <col min="11" max="11" width="4.5703125" style="3" customWidth="1"/>
    <col min="12" max="13" width="9.140625" style="3"/>
    <col min="14" max="14" width="21" style="3" customWidth="1"/>
    <col min="15" max="16384" width="9.140625" style="3"/>
  </cols>
  <sheetData>
    <row r="1" spans="1:11" x14ac:dyDescent="0.25">
      <c r="A1" s="2"/>
      <c r="B1" s="2"/>
      <c r="C1" s="2"/>
      <c r="D1" s="2"/>
      <c r="E1" s="2"/>
      <c r="F1" s="2"/>
      <c r="G1" s="2"/>
      <c r="H1" s="47"/>
      <c r="I1" s="47"/>
      <c r="J1" s="47"/>
      <c r="K1" s="2"/>
    </row>
    <row r="2" spans="1:11" ht="72" customHeight="1" x14ac:dyDescent="0.25">
      <c r="A2" s="2"/>
      <c r="B2" s="81" t="s">
        <v>86</v>
      </c>
      <c r="C2" s="81"/>
      <c r="D2" s="81"/>
      <c r="E2" s="81"/>
      <c r="F2" s="81"/>
      <c r="G2" s="81"/>
      <c r="H2" s="81"/>
      <c r="I2" s="81"/>
      <c r="J2" s="81"/>
      <c r="K2" s="1"/>
    </row>
    <row r="3" spans="1:11" s="5" customFormat="1" ht="24.95" customHeight="1" x14ac:dyDescent="0.25">
      <c r="A3" s="4"/>
      <c r="B3" s="45" t="s">
        <v>68</v>
      </c>
      <c r="C3" s="83"/>
      <c r="D3" s="83"/>
      <c r="E3" s="83"/>
      <c r="F3" s="84" t="s">
        <v>72</v>
      </c>
      <c r="G3" s="83"/>
      <c r="H3" s="83"/>
      <c r="I3" s="83"/>
      <c r="J3" s="83"/>
      <c r="K3" s="4"/>
    </row>
    <row r="4" spans="1:11" s="5" customFormat="1" ht="24.95" customHeight="1" x14ac:dyDescent="0.25">
      <c r="A4" s="4"/>
      <c r="B4" s="45" t="s">
        <v>69</v>
      </c>
      <c r="C4" s="83"/>
      <c r="D4" s="83"/>
      <c r="E4" s="83"/>
      <c r="F4" s="84"/>
      <c r="G4" s="83"/>
      <c r="H4" s="83"/>
      <c r="I4" s="83"/>
      <c r="J4" s="83"/>
      <c r="K4" s="4"/>
    </row>
    <row r="5" spans="1:11" s="5" customFormat="1" ht="24.95" customHeight="1" x14ac:dyDescent="0.25">
      <c r="A5" s="4"/>
      <c r="B5" s="45" t="s">
        <v>70</v>
      </c>
      <c r="C5" s="83"/>
      <c r="D5" s="83"/>
      <c r="E5" s="83"/>
      <c r="F5" s="84"/>
      <c r="G5" s="83"/>
      <c r="H5" s="83"/>
      <c r="I5" s="83"/>
      <c r="J5" s="83"/>
      <c r="K5" s="4"/>
    </row>
    <row r="6" spans="1:11" s="5" customFormat="1" ht="24.95" customHeight="1" x14ac:dyDescent="0.25">
      <c r="A6" s="4"/>
      <c r="B6" s="45" t="s">
        <v>71</v>
      </c>
      <c r="C6" s="83"/>
      <c r="D6" s="83"/>
      <c r="E6" s="83"/>
      <c r="F6" s="46" t="s">
        <v>66</v>
      </c>
      <c r="G6" s="83"/>
      <c r="H6" s="83"/>
      <c r="I6" s="83"/>
      <c r="J6" s="83"/>
      <c r="K6" s="4"/>
    </row>
    <row r="7" spans="1:11" s="5" customFormat="1" ht="24.95" customHeight="1" x14ac:dyDescent="0.25">
      <c r="A7" s="4"/>
      <c r="B7" s="39"/>
      <c r="F7" s="34"/>
      <c r="H7" s="33"/>
      <c r="I7" s="33"/>
      <c r="J7" s="33"/>
      <c r="K7" s="4"/>
    </row>
    <row r="8" spans="1:11" s="5" customFormat="1" ht="23.25" customHeight="1" x14ac:dyDescent="0.25">
      <c r="A8" s="4"/>
      <c r="B8" s="36" t="s">
        <v>30</v>
      </c>
      <c r="C8" s="24" t="s">
        <v>21</v>
      </c>
      <c r="D8" s="36" t="s">
        <v>0</v>
      </c>
      <c r="E8" s="25" t="s">
        <v>73</v>
      </c>
      <c r="F8" s="24" t="s">
        <v>75</v>
      </c>
      <c r="G8" s="37" t="s">
        <v>74</v>
      </c>
      <c r="H8" s="25" t="s">
        <v>58</v>
      </c>
      <c r="I8" s="25" t="s">
        <v>59</v>
      </c>
      <c r="J8" s="25" t="s">
        <v>60</v>
      </c>
      <c r="K8" s="7"/>
    </row>
    <row r="9" spans="1:11" s="5" customFormat="1" ht="23.25" customHeight="1" x14ac:dyDescent="0.25">
      <c r="A9" s="4"/>
      <c r="B9" s="8" t="s">
        <v>32</v>
      </c>
      <c r="C9" s="9" t="s">
        <v>1</v>
      </c>
      <c r="D9" s="10">
        <v>27.8</v>
      </c>
      <c r="E9" s="9">
        <v>15</v>
      </c>
      <c r="F9" s="10">
        <v>18.75</v>
      </c>
      <c r="G9" s="10">
        <v>281.75</v>
      </c>
      <c r="H9" s="48"/>
      <c r="I9" s="61">
        <f>H9*F9</f>
        <v>0</v>
      </c>
      <c r="J9" s="61">
        <f>I9*1.2</f>
        <v>0</v>
      </c>
      <c r="K9" s="11"/>
    </row>
    <row r="10" spans="1:11" s="5" customFormat="1" ht="23.25" customHeight="1" x14ac:dyDescent="0.25">
      <c r="A10" s="4"/>
      <c r="B10" s="8" t="s">
        <v>33</v>
      </c>
      <c r="C10" s="9" t="s">
        <v>1</v>
      </c>
      <c r="D10" s="10">
        <v>25</v>
      </c>
      <c r="E10" s="9">
        <v>15</v>
      </c>
      <c r="F10" s="10">
        <v>15.95</v>
      </c>
      <c r="G10" s="10">
        <v>239.25</v>
      </c>
      <c r="H10" s="48"/>
      <c r="I10" s="61">
        <f t="shared" ref="I10:I16" si="0">H10*F10</f>
        <v>0</v>
      </c>
      <c r="J10" s="61">
        <f t="shared" ref="J10:J16" si="1">I10*1.2</f>
        <v>0</v>
      </c>
      <c r="K10" s="11"/>
    </row>
    <row r="11" spans="1:11" s="5" customFormat="1" ht="23.25" customHeight="1" x14ac:dyDescent="0.25">
      <c r="A11" s="4"/>
      <c r="B11" s="8" t="s">
        <v>38</v>
      </c>
      <c r="C11" s="9" t="s">
        <v>1</v>
      </c>
      <c r="D11" s="10">
        <v>30</v>
      </c>
      <c r="E11" s="9">
        <v>15</v>
      </c>
      <c r="F11" s="10">
        <v>17.75</v>
      </c>
      <c r="G11" s="10">
        <v>266.25</v>
      </c>
      <c r="H11" s="48"/>
      <c r="I11" s="61">
        <f t="shared" si="0"/>
        <v>0</v>
      </c>
      <c r="J11" s="61">
        <f t="shared" si="1"/>
        <v>0</v>
      </c>
      <c r="K11" s="11"/>
    </row>
    <row r="12" spans="1:11" s="5" customFormat="1" ht="23.25" customHeight="1" x14ac:dyDescent="0.25">
      <c r="A12" s="4"/>
      <c r="B12" s="8" t="s">
        <v>35</v>
      </c>
      <c r="C12" s="9" t="s">
        <v>1</v>
      </c>
      <c r="D12" s="10">
        <v>38.25</v>
      </c>
      <c r="E12" s="9">
        <v>15</v>
      </c>
      <c r="F12" s="10">
        <v>20.75</v>
      </c>
      <c r="G12" s="10">
        <v>311.25</v>
      </c>
      <c r="H12" s="48"/>
      <c r="I12" s="61">
        <f t="shared" si="0"/>
        <v>0</v>
      </c>
      <c r="J12" s="61">
        <f t="shared" si="1"/>
        <v>0</v>
      </c>
      <c r="K12" s="11"/>
    </row>
    <row r="13" spans="1:11" s="5" customFormat="1" ht="23.25" customHeight="1" x14ac:dyDescent="0.25">
      <c r="A13" s="4"/>
      <c r="B13" s="8" t="s">
        <v>34</v>
      </c>
      <c r="C13" s="9" t="s">
        <v>1</v>
      </c>
      <c r="D13" s="10">
        <v>35</v>
      </c>
      <c r="E13" s="9">
        <v>15</v>
      </c>
      <c r="F13" s="10">
        <v>17.75</v>
      </c>
      <c r="G13" s="10">
        <v>266.25</v>
      </c>
      <c r="H13" s="48"/>
      <c r="I13" s="61">
        <f>H13*F13</f>
        <v>0</v>
      </c>
      <c r="J13" s="61">
        <f t="shared" si="1"/>
        <v>0</v>
      </c>
      <c r="K13" s="11"/>
    </row>
    <row r="14" spans="1:11" s="5" customFormat="1" ht="23.25" customHeight="1" x14ac:dyDescent="0.25">
      <c r="A14" s="4"/>
      <c r="B14" s="8" t="s">
        <v>63</v>
      </c>
      <c r="C14" s="9" t="s">
        <v>1</v>
      </c>
      <c r="D14" s="10">
        <v>35</v>
      </c>
      <c r="E14" s="9">
        <v>15</v>
      </c>
      <c r="F14" s="10">
        <v>17.5</v>
      </c>
      <c r="G14" s="10">
        <f>F14*E14</f>
        <v>262.5</v>
      </c>
      <c r="H14" s="48"/>
      <c r="I14" s="61">
        <f t="shared" si="0"/>
        <v>0</v>
      </c>
      <c r="J14" s="61">
        <f t="shared" si="1"/>
        <v>0</v>
      </c>
      <c r="K14" s="11"/>
    </row>
    <row r="15" spans="1:11" s="5" customFormat="1" ht="23.25" customHeight="1" x14ac:dyDescent="0.25">
      <c r="A15" s="4"/>
      <c r="B15" s="8" t="s">
        <v>36</v>
      </c>
      <c r="C15" s="9" t="s">
        <v>1</v>
      </c>
      <c r="D15" s="10">
        <v>30</v>
      </c>
      <c r="E15" s="9">
        <v>15</v>
      </c>
      <c r="F15" s="10">
        <v>16.25</v>
      </c>
      <c r="G15" s="10">
        <v>243.75</v>
      </c>
      <c r="H15" s="48"/>
      <c r="I15" s="61">
        <f t="shared" si="0"/>
        <v>0</v>
      </c>
      <c r="J15" s="61">
        <f t="shared" si="1"/>
        <v>0</v>
      </c>
      <c r="K15" s="11"/>
    </row>
    <row r="16" spans="1:11" s="5" customFormat="1" ht="23.25" customHeight="1" x14ac:dyDescent="0.25">
      <c r="A16" s="4"/>
      <c r="B16" s="20" t="s">
        <v>37</v>
      </c>
      <c r="C16" s="21" t="s">
        <v>31</v>
      </c>
      <c r="D16" s="22">
        <v>30</v>
      </c>
      <c r="E16" s="21">
        <v>15</v>
      </c>
      <c r="F16" s="22">
        <v>15.75</v>
      </c>
      <c r="G16" s="22">
        <v>236.25</v>
      </c>
      <c r="H16" s="49"/>
      <c r="I16" s="62">
        <f t="shared" si="0"/>
        <v>0</v>
      </c>
      <c r="J16" s="62">
        <f t="shared" si="1"/>
        <v>0</v>
      </c>
      <c r="K16" s="11"/>
    </row>
    <row r="17" spans="1:11" s="5" customFormat="1" ht="23.25" customHeight="1" x14ac:dyDescent="0.25">
      <c r="A17" s="4"/>
      <c r="B17" s="24" t="s">
        <v>29</v>
      </c>
      <c r="C17" s="24" t="s">
        <v>21</v>
      </c>
      <c r="D17" s="24" t="s">
        <v>0</v>
      </c>
      <c r="E17" s="25" t="s">
        <v>73</v>
      </c>
      <c r="F17" s="24" t="s">
        <v>75</v>
      </c>
      <c r="G17" s="37" t="s">
        <v>74</v>
      </c>
      <c r="H17" s="23" t="s">
        <v>58</v>
      </c>
      <c r="I17" s="23" t="s">
        <v>59</v>
      </c>
      <c r="J17" s="23" t="s">
        <v>60</v>
      </c>
      <c r="K17" s="4"/>
    </row>
    <row r="18" spans="1:11" s="5" customFormat="1" ht="23.25" customHeight="1" x14ac:dyDescent="0.25">
      <c r="A18" s="4"/>
      <c r="B18" s="8" t="s">
        <v>61</v>
      </c>
      <c r="C18" s="9" t="s">
        <v>1</v>
      </c>
      <c r="D18" s="10">
        <v>147.75</v>
      </c>
      <c r="E18" s="9">
        <v>15</v>
      </c>
      <c r="F18" s="10">
        <v>88.75</v>
      </c>
      <c r="G18" s="10">
        <v>1331.25</v>
      </c>
      <c r="H18" s="50"/>
      <c r="I18" s="61">
        <f t="shared" ref="I18:I23" si="2">H18*F18</f>
        <v>0</v>
      </c>
      <c r="J18" s="61">
        <f t="shared" ref="J18:J23" si="3">I18</f>
        <v>0</v>
      </c>
      <c r="K18" s="11"/>
    </row>
    <row r="19" spans="1:11" s="5" customFormat="1" ht="23.25" customHeight="1" x14ac:dyDescent="0.25">
      <c r="A19" s="4"/>
      <c r="B19" s="8" t="s">
        <v>62</v>
      </c>
      <c r="C19" s="9" t="s">
        <v>1</v>
      </c>
      <c r="D19" s="10">
        <v>133.35</v>
      </c>
      <c r="E19" s="9">
        <v>15</v>
      </c>
      <c r="F19" s="10">
        <v>79.95</v>
      </c>
      <c r="G19" s="10">
        <v>1199.25</v>
      </c>
      <c r="H19" s="50"/>
      <c r="I19" s="61">
        <f t="shared" si="2"/>
        <v>0</v>
      </c>
      <c r="J19" s="61">
        <f t="shared" si="3"/>
        <v>0</v>
      </c>
      <c r="K19" s="11"/>
    </row>
    <row r="20" spans="1:11" s="5" customFormat="1" ht="23.25" customHeight="1" x14ac:dyDescent="0.25">
      <c r="A20" s="4"/>
      <c r="B20" s="8" t="s">
        <v>40</v>
      </c>
      <c r="C20" s="9" t="s">
        <v>1</v>
      </c>
      <c r="D20" s="10">
        <v>175.15</v>
      </c>
      <c r="E20" s="9">
        <v>15</v>
      </c>
      <c r="F20" s="10">
        <v>81.75</v>
      </c>
      <c r="G20" s="10">
        <v>1226.25</v>
      </c>
      <c r="H20" s="50"/>
      <c r="I20" s="61">
        <f t="shared" si="2"/>
        <v>0</v>
      </c>
      <c r="J20" s="61">
        <f t="shared" si="3"/>
        <v>0</v>
      </c>
      <c r="K20" s="11"/>
    </row>
    <row r="21" spans="1:11" s="5" customFormat="1" ht="23.25" customHeight="1" x14ac:dyDescent="0.25">
      <c r="A21" s="4"/>
      <c r="B21" s="8" t="s">
        <v>65</v>
      </c>
      <c r="C21" s="9" t="s">
        <v>1</v>
      </c>
      <c r="D21" s="10">
        <v>122.4</v>
      </c>
      <c r="E21" s="9">
        <v>15</v>
      </c>
      <c r="F21" s="10">
        <v>72</v>
      </c>
      <c r="G21" s="10">
        <v>1383.75</v>
      </c>
      <c r="H21" s="50"/>
      <c r="I21" s="61">
        <f t="shared" si="2"/>
        <v>0</v>
      </c>
      <c r="J21" s="61">
        <f t="shared" si="3"/>
        <v>0</v>
      </c>
      <c r="K21" s="11"/>
    </row>
    <row r="22" spans="1:11" s="5" customFormat="1" ht="23.25" customHeight="1" x14ac:dyDescent="0.25">
      <c r="A22" s="4"/>
      <c r="B22" s="8" t="s">
        <v>43</v>
      </c>
      <c r="C22" s="9" t="s">
        <v>1</v>
      </c>
      <c r="D22" s="10">
        <v>141.35</v>
      </c>
      <c r="E22" s="9">
        <v>15</v>
      </c>
      <c r="F22" s="10">
        <v>70.75</v>
      </c>
      <c r="G22" s="10">
        <v>1061.25</v>
      </c>
      <c r="H22" s="50"/>
      <c r="I22" s="61">
        <f t="shared" si="2"/>
        <v>0</v>
      </c>
      <c r="J22" s="61">
        <f t="shared" si="3"/>
        <v>0</v>
      </c>
      <c r="K22" s="11"/>
    </row>
    <row r="23" spans="1:11" s="5" customFormat="1" ht="23.25" customHeight="1" x14ac:dyDescent="0.25">
      <c r="A23" s="4"/>
      <c r="B23" s="20" t="s">
        <v>39</v>
      </c>
      <c r="C23" s="21" t="s">
        <v>31</v>
      </c>
      <c r="D23" s="22">
        <v>123.5</v>
      </c>
      <c r="E23" s="21">
        <v>15</v>
      </c>
      <c r="F23" s="22">
        <v>61.75</v>
      </c>
      <c r="G23" s="22">
        <v>926.25</v>
      </c>
      <c r="H23" s="51"/>
      <c r="I23" s="62">
        <f t="shared" si="2"/>
        <v>0</v>
      </c>
      <c r="J23" s="62">
        <f t="shared" si="3"/>
        <v>0</v>
      </c>
      <c r="K23" s="11"/>
    </row>
    <row r="24" spans="1:11" s="5" customFormat="1" ht="23.25" customHeight="1" x14ac:dyDescent="0.25">
      <c r="A24" s="4"/>
      <c r="B24" s="24" t="s">
        <v>52</v>
      </c>
      <c r="C24" s="24" t="s">
        <v>21</v>
      </c>
      <c r="D24" s="24" t="s">
        <v>25</v>
      </c>
      <c r="E24" s="24" t="s">
        <v>0</v>
      </c>
      <c r="F24" s="24" t="s">
        <v>75</v>
      </c>
      <c r="G24" s="24" t="s">
        <v>57</v>
      </c>
      <c r="H24" s="23" t="s">
        <v>58</v>
      </c>
      <c r="I24" s="23" t="s">
        <v>59</v>
      </c>
      <c r="J24" s="23" t="s">
        <v>60</v>
      </c>
      <c r="K24" s="4"/>
    </row>
    <row r="25" spans="1:11" s="5" customFormat="1" ht="23.25" customHeight="1" x14ac:dyDescent="0.25">
      <c r="A25" s="4"/>
      <c r="B25" s="8" t="s">
        <v>18</v>
      </c>
      <c r="C25" s="12" t="s">
        <v>23</v>
      </c>
      <c r="D25" s="12" t="s">
        <v>48</v>
      </c>
      <c r="E25" s="13">
        <v>57.45</v>
      </c>
      <c r="F25" s="13">
        <v>46.95</v>
      </c>
      <c r="G25" s="13">
        <f>F25*2</f>
        <v>93.9</v>
      </c>
      <c r="H25" s="52"/>
      <c r="I25" s="61">
        <f t="shared" ref="I25:I27" si="4">H25*F25</f>
        <v>0</v>
      </c>
      <c r="J25" s="61">
        <f t="shared" ref="J25:J27" si="5">I25*1.2</f>
        <v>0</v>
      </c>
      <c r="K25" s="11"/>
    </row>
    <row r="26" spans="1:11" s="5" customFormat="1" ht="23.25" customHeight="1" x14ac:dyDescent="0.25">
      <c r="A26" s="4"/>
      <c r="B26" s="8" t="s">
        <v>19</v>
      </c>
      <c r="C26" s="12" t="s">
        <v>23</v>
      </c>
      <c r="D26" s="12" t="s">
        <v>42</v>
      </c>
      <c r="E26" s="13">
        <v>98.1</v>
      </c>
      <c r="F26" s="13">
        <v>70</v>
      </c>
      <c r="G26" s="13">
        <f>F26*1</f>
        <v>70</v>
      </c>
      <c r="H26" s="50"/>
      <c r="I26" s="61">
        <f t="shared" si="4"/>
        <v>0</v>
      </c>
      <c r="J26" s="61">
        <f t="shared" si="5"/>
        <v>0</v>
      </c>
      <c r="K26" s="11"/>
    </row>
    <row r="27" spans="1:11" s="5" customFormat="1" ht="23.25" customHeight="1" x14ac:dyDescent="0.25">
      <c r="A27" s="4"/>
      <c r="B27" s="20" t="s">
        <v>44</v>
      </c>
      <c r="C27" s="26" t="s">
        <v>22</v>
      </c>
      <c r="D27" s="26" t="s">
        <v>45</v>
      </c>
      <c r="E27" s="27">
        <v>275.8</v>
      </c>
      <c r="F27" s="27">
        <v>216.25</v>
      </c>
      <c r="G27" s="28">
        <f>(F27/5)*1.2</f>
        <v>51.9</v>
      </c>
      <c r="H27" s="51"/>
      <c r="I27" s="62">
        <f t="shared" si="4"/>
        <v>0</v>
      </c>
      <c r="J27" s="62">
        <f t="shared" si="5"/>
        <v>0</v>
      </c>
      <c r="K27" s="11"/>
    </row>
    <row r="28" spans="1:11" s="5" customFormat="1" ht="23.25" customHeight="1" x14ac:dyDescent="0.25">
      <c r="A28" s="4"/>
      <c r="B28" s="24" t="s">
        <v>20</v>
      </c>
      <c r="C28" s="24" t="s">
        <v>21</v>
      </c>
      <c r="D28" s="24" t="s">
        <v>25</v>
      </c>
      <c r="E28" s="24" t="s">
        <v>0</v>
      </c>
      <c r="F28" s="24" t="s">
        <v>75</v>
      </c>
      <c r="G28" s="24" t="s">
        <v>57</v>
      </c>
      <c r="H28" s="23" t="s">
        <v>58</v>
      </c>
      <c r="I28" s="23" t="s">
        <v>59</v>
      </c>
      <c r="J28" s="23" t="s">
        <v>60</v>
      </c>
      <c r="K28" s="4"/>
    </row>
    <row r="29" spans="1:11" s="5" customFormat="1" ht="23.25" customHeight="1" x14ac:dyDescent="0.25">
      <c r="A29" s="4"/>
      <c r="B29" s="8" t="s">
        <v>49</v>
      </c>
      <c r="C29" s="12" t="s">
        <v>22</v>
      </c>
      <c r="D29" s="15" t="s">
        <v>27</v>
      </c>
      <c r="E29" s="13">
        <v>65.55</v>
      </c>
      <c r="F29" s="13">
        <v>29.75</v>
      </c>
      <c r="G29" s="13">
        <f>F29*1</f>
        <v>29.75</v>
      </c>
      <c r="H29" s="50"/>
      <c r="I29" s="61">
        <f t="shared" ref="I29:I32" si="6">H29*F29</f>
        <v>0</v>
      </c>
      <c r="J29" s="61">
        <f t="shared" ref="J29:J32" si="7">I29*1.2</f>
        <v>0</v>
      </c>
      <c r="K29" s="11"/>
    </row>
    <row r="30" spans="1:11" s="5" customFormat="1" ht="23.25" customHeight="1" x14ac:dyDescent="0.25">
      <c r="A30" s="4"/>
      <c r="B30" s="19" t="s">
        <v>50</v>
      </c>
      <c r="C30" s="12" t="s">
        <v>24</v>
      </c>
      <c r="D30" s="12" t="s">
        <v>26</v>
      </c>
      <c r="E30" s="13">
        <v>105</v>
      </c>
      <c r="F30" s="13">
        <v>80.75</v>
      </c>
      <c r="G30" s="13">
        <f>F30*3</f>
        <v>242.25</v>
      </c>
      <c r="H30" s="50"/>
      <c r="I30" s="61">
        <f t="shared" si="6"/>
        <v>0</v>
      </c>
      <c r="J30" s="61">
        <f t="shared" si="7"/>
        <v>0</v>
      </c>
      <c r="K30" s="11"/>
    </row>
    <row r="31" spans="1:11" s="5" customFormat="1" ht="23.25" customHeight="1" x14ac:dyDescent="0.25">
      <c r="A31" s="4"/>
      <c r="B31" s="19" t="s">
        <v>53</v>
      </c>
      <c r="C31" s="12" t="s">
        <v>54</v>
      </c>
      <c r="D31" s="12" t="s">
        <v>55</v>
      </c>
      <c r="E31" s="13">
        <v>75</v>
      </c>
      <c r="F31" s="13">
        <v>62</v>
      </c>
      <c r="G31" s="13">
        <f>F31*20</f>
        <v>1240</v>
      </c>
      <c r="H31" s="50"/>
      <c r="I31" s="61">
        <f t="shared" si="6"/>
        <v>0</v>
      </c>
      <c r="J31" s="61">
        <f t="shared" si="7"/>
        <v>0</v>
      </c>
      <c r="K31" s="11"/>
    </row>
    <row r="32" spans="1:11" s="5" customFormat="1" ht="23.25" customHeight="1" x14ac:dyDescent="0.25">
      <c r="A32" s="4"/>
      <c r="B32" s="20" t="s">
        <v>51</v>
      </c>
      <c r="C32" s="26" t="s">
        <v>22</v>
      </c>
      <c r="D32" s="26" t="s">
        <v>28</v>
      </c>
      <c r="E32" s="27">
        <v>50.9</v>
      </c>
      <c r="F32" s="27">
        <v>32</v>
      </c>
      <c r="G32" s="27">
        <f>F32*20</f>
        <v>640</v>
      </c>
      <c r="H32" s="51"/>
      <c r="I32" s="62">
        <f t="shared" si="6"/>
        <v>0</v>
      </c>
      <c r="J32" s="62">
        <f t="shared" si="7"/>
        <v>0</v>
      </c>
      <c r="K32" s="11"/>
    </row>
    <row r="33" spans="1:11" s="5" customFormat="1" ht="23.25" customHeight="1" x14ac:dyDescent="0.25">
      <c r="A33" s="4"/>
      <c r="B33" s="6" t="s">
        <v>2</v>
      </c>
      <c r="C33" s="16"/>
      <c r="D33" s="6" t="s">
        <v>0</v>
      </c>
      <c r="E33" s="6" t="s">
        <v>75</v>
      </c>
      <c r="F33" s="29"/>
      <c r="G33" s="29"/>
      <c r="H33" s="23" t="s">
        <v>58</v>
      </c>
      <c r="I33" s="23" t="s">
        <v>59</v>
      </c>
      <c r="J33" s="23" t="s">
        <v>60</v>
      </c>
      <c r="K33" s="4"/>
    </row>
    <row r="34" spans="1:11" s="5" customFormat="1" ht="23.25" customHeight="1" x14ac:dyDescent="0.25">
      <c r="A34" s="4"/>
      <c r="B34" s="8" t="s">
        <v>3</v>
      </c>
      <c r="C34" s="12" t="s">
        <v>17</v>
      </c>
      <c r="D34" s="13">
        <v>310</v>
      </c>
      <c r="E34" s="13">
        <v>285.75</v>
      </c>
      <c r="F34" s="32"/>
      <c r="G34" s="32"/>
      <c r="H34" s="50"/>
      <c r="I34" s="61">
        <f>H34*E34</f>
        <v>0</v>
      </c>
      <c r="J34" s="61">
        <f t="shared" ref="J34:J35" si="8">I34*1.2</f>
        <v>0</v>
      </c>
      <c r="K34" s="11"/>
    </row>
    <row r="35" spans="1:11" s="5" customFormat="1" ht="23.25" customHeight="1" x14ac:dyDescent="0.25">
      <c r="A35" s="4"/>
      <c r="B35" s="8" t="s">
        <v>4</v>
      </c>
      <c r="C35" s="12" t="s">
        <v>17</v>
      </c>
      <c r="D35" s="13">
        <v>495</v>
      </c>
      <c r="E35" s="13">
        <v>475.25</v>
      </c>
      <c r="F35" s="32"/>
      <c r="G35" s="32"/>
      <c r="H35" s="50"/>
      <c r="I35" s="61">
        <f>H35*E35</f>
        <v>0</v>
      </c>
      <c r="J35" s="61">
        <f t="shared" si="8"/>
        <v>0</v>
      </c>
      <c r="K35" s="11"/>
    </row>
    <row r="36" spans="1:11" s="5" customFormat="1" ht="23.25" customHeight="1" x14ac:dyDescent="0.25">
      <c r="A36" s="4"/>
      <c r="B36" s="24" t="s">
        <v>5</v>
      </c>
      <c r="C36" s="30"/>
      <c r="D36" s="24" t="s">
        <v>0</v>
      </c>
      <c r="E36" s="24" t="s">
        <v>75</v>
      </c>
      <c r="F36" s="31"/>
      <c r="G36" s="31"/>
      <c r="H36" s="23" t="s">
        <v>58</v>
      </c>
      <c r="I36" s="23" t="s">
        <v>59</v>
      </c>
      <c r="J36" s="23" t="s">
        <v>60</v>
      </c>
      <c r="K36" s="4"/>
    </row>
    <row r="37" spans="1:11" s="5" customFormat="1" ht="23.25" customHeight="1" x14ac:dyDescent="0.25">
      <c r="A37" s="4"/>
      <c r="B37" s="8" t="s">
        <v>6</v>
      </c>
      <c r="C37" s="12" t="s">
        <v>17</v>
      </c>
      <c r="D37" s="13">
        <v>420.5</v>
      </c>
      <c r="E37" s="13">
        <v>378.45</v>
      </c>
      <c r="F37" s="32"/>
      <c r="G37" s="32"/>
      <c r="H37" s="53"/>
      <c r="I37" s="61">
        <f t="shared" ref="I37:I39" si="9">H37*E37</f>
        <v>0</v>
      </c>
      <c r="J37" s="61">
        <f t="shared" ref="J37:J39" si="10">I37*1.2</f>
        <v>0</v>
      </c>
      <c r="K37" s="11"/>
    </row>
    <row r="38" spans="1:11" s="5" customFormat="1" ht="23.25" customHeight="1" x14ac:dyDescent="0.25">
      <c r="A38" s="4"/>
      <c r="B38" s="8" t="s">
        <v>41</v>
      </c>
      <c r="C38" s="12" t="s">
        <v>17</v>
      </c>
      <c r="D38" s="13">
        <v>634.1</v>
      </c>
      <c r="E38" s="13">
        <v>495.95</v>
      </c>
      <c r="F38" s="32"/>
      <c r="G38" s="32"/>
      <c r="H38" s="53"/>
      <c r="I38" s="61">
        <f t="shared" si="9"/>
        <v>0</v>
      </c>
      <c r="J38" s="61">
        <f t="shared" si="10"/>
        <v>0</v>
      </c>
      <c r="K38" s="11"/>
    </row>
    <row r="39" spans="1:11" s="5" customFormat="1" ht="23.25" customHeight="1" x14ac:dyDescent="0.25">
      <c r="A39" s="4"/>
      <c r="B39" s="20" t="s">
        <v>7</v>
      </c>
      <c r="C39" s="26" t="s">
        <v>17</v>
      </c>
      <c r="D39" s="27">
        <v>878.75</v>
      </c>
      <c r="E39" s="27">
        <v>695.95</v>
      </c>
      <c r="F39" s="40"/>
      <c r="G39" s="40"/>
      <c r="H39" s="54"/>
      <c r="I39" s="62">
        <f t="shared" si="9"/>
        <v>0</v>
      </c>
      <c r="J39" s="62">
        <f t="shared" si="10"/>
        <v>0</v>
      </c>
      <c r="K39" s="11"/>
    </row>
    <row r="40" spans="1:11" s="5" customFormat="1" ht="23.25" customHeight="1" x14ac:dyDescent="0.25">
      <c r="A40" s="4"/>
      <c r="B40" s="6" t="s">
        <v>8</v>
      </c>
      <c r="C40" s="6" t="s">
        <v>47</v>
      </c>
      <c r="D40" s="6" t="s">
        <v>0</v>
      </c>
      <c r="E40" s="6" t="s">
        <v>75</v>
      </c>
      <c r="F40" s="82"/>
      <c r="G40" s="82"/>
      <c r="H40" s="23" t="s">
        <v>58</v>
      </c>
      <c r="I40" s="23" t="s">
        <v>59</v>
      </c>
      <c r="J40" s="23" t="s">
        <v>60</v>
      </c>
      <c r="K40" s="4"/>
    </row>
    <row r="41" spans="1:11" s="5" customFormat="1" ht="23.25" customHeight="1" x14ac:dyDescent="0.25">
      <c r="A41" s="4"/>
      <c r="B41" s="8" t="s">
        <v>9</v>
      </c>
      <c r="C41" s="12" t="s">
        <v>12</v>
      </c>
      <c r="D41" s="13">
        <v>94.75</v>
      </c>
      <c r="E41" s="13">
        <v>38.75</v>
      </c>
      <c r="F41" s="35"/>
      <c r="G41" s="35"/>
      <c r="H41" s="55"/>
      <c r="I41" s="61">
        <f t="shared" ref="I41:I48" si="11">H41*E41</f>
        <v>0</v>
      </c>
      <c r="J41" s="61">
        <f t="shared" ref="J41:J49" si="12">I41*1.2</f>
        <v>0</v>
      </c>
      <c r="K41" s="11"/>
    </row>
    <row r="42" spans="1:11" s="5" customFormat="1" ht="23.25" customHeight="1" x14ac:dyDescent="0.25">
      <c r="A42" s="4"/>
      <c r="B42" s="8" t="s">
        <v>10</v>
      </c>
      <c r="C42" s="12" t="s">
        <v>12</v>
      </c>
      <c r="D42" s="13">
        <v>51.8</v>
      </c>
      <c r="E42" s="12">
        <v>22.95</v>
      </c>
      <c r="F42" s="35"/>
      <c r="G42" s="35"/>
      <c r="H42" s="55"/>
      <c r="I42" s="61">
        <f t="shared" si="11"/>
        <v>0</v>
      </c>
      <c r="J42" s="61">
        <f t="shared" si="12"/>
        <v>0</v>
      </c>
      <c r="K42" s="11"/>
    </row>
    <row r="43" spans="1:11" s="5" customFormat="1" ht="23.25" customHeight="1" x14ac:dyDescent="0.25">
      <c r="A43" s="4"/>
      <c r="B43" s="8" t="s">
        <v>46</v>
      </c>
      <c r="C43" s="12" t="s">
        <v>12</v>
      </c>
      <c r="D43" s="13">
        <v>24.25</v>
      </c>
      <c r="E43" s="13">
        <v>14.75</v>
      </c>
      <c r="F43" s="35"/>
      <c r="G43" s="35"/>
      <c r="H43" s="56"/>
      <c r="I43" s="61">
        <f t="shared" si="11"/>
        <v>0</v>
      </c>
      <c r="J43" s="61">
        <f t="shared" si="12"/>
        <v>0</v>
      </c>
      <c r="K43" s="11"/>
    </row>
    <row r="44" spans="1:11" s="5" customFormat="1" ht="23.25" customHeight="1" x14ac:dyDescent="0.25">
      <c r="A44" s="4"/>
      <c r="B44" s="8" t="s">
        <v>11</v>
      </c>
      <c r="C44" s="12" t="s">
        <v>12</v>
      </c>
      <c r="D44" s="13">
        <v>34.5</v>
      </c>
      <c r="E44" s="13">
        <v>20.95</v>
      </c>
      <c r="F44" s="35"/>
      <c r="G44" s="35"/>
      <c r="H44" s="55"/>
      <c r="I44" s="61">
        <f t="shared" si="11"/>
        <v>0</v>
      </c>
      <c r="J44" s="61">
        <f t="shared" si="12"/>
        <v>0</v>
      </c>
      <c r="K44" s="11"/>
    </row>
    <row r="45" spans="1:11" s="5" customFormat="1" ht="23.25" customHeight="1" x14ac:dyDescent="0.25">
      <c r="A45" s="4"/>
      <c r="B45" s="19" t="s">
        <v>56</v>
      </c>
      <c r="C45" s="12" t="s">
        <v>54</v>
      </c>
      <c r="D45" s="14">
        <v>34.450000000000003</v>
      </c>
      <c r="E45" s="14">
        <v>17.23</v>
      </c>
      <c r="F45" s="35"/>
      <c r="G45" s="35"/>
      <c r="H45" s="55"/>
      <c r="I45" s="61">
        <f t="shared" si="11"/>
        <v>0</v>
      </c>
      <c r="J45" s="61">
        <f t="shared" si="12"/>
        <v>0</v>
      </c>
      <c r="K45" s="11"/>
    </row>
    <row r="46" spans="1:11" s="5" customFormat="1" ht="23.25" customHeight="1" x14ac:dyDescent="0.25">
      <c r="A46" s="4"/>
      <c r="B46" s="8" t="s">
        <v>13</v>
      </c>
      <c r="C46" s="12" t="s">
        <v>14</v>
      </c>
      <c r="D46" s="13">
        <v>11.95</v>
      </c>
      <c r="E46" s="13">
        <v>8.9499999999999993</v>
      </c>
      <c r="F46" s="35"/>
      <c r="G46" s="35"/>
      <c r="H46" s="55"/>
      <c r="I46" s="61">
        <f t="shared" si="11"/>
        <v>0</v>
      </c>
      <c r="J46" s="61">
        <f t="shared" si="12"/>
        <v>0</v>
      </c>
      <c r="K46" s="11"/>
    </row>
    <row r="47" spans="1:11" s="5" customFormat="1" ht="23.25" customHeight="1" x14ac:dyDescent="0.25">
      <c r="A47" s="4"/>
      <c r="B47" s="8" t="s">
        <v>15</v>
      </c>
      <c r="C47" s="12" t="s">
        <v>64</v>
      </c>
      <c r="D47" s="13">
        <v>53.7</v>
      </c>
      <c r="E47" s="13">
        <v>26.85</v>
      </c>
      <c r="F47" s="35"/>
      <c r="G47" s="35"/>
      <c r="H47" s="57"/>
      <c r="I47" s="61">
        <f t="shared" si="11"/>
        <v>0</v>
      </c>
      <c r="J47" s="61">
        <f t="shared" si="12"/>
        <v>0</v>
      </c>
      <c r="K47" s="11"/>
    </row>
    <row r="48" spans="1:11" s="5" customFormat="1" ht="23.25" customHeight="1" x14ac:dyDescent="0.25">
      <c r="A48" s="4"/>
      <c r="B48" s="8" t="s">
        <v>16</v>
      </c>
      <c r="C48" s="12" t="s">
        <v>17</v>
      </c>
      <c r="D48" s="13">
        <v>292.10000000000002</v>
      </c>
      <c r="E48" s="13">
        <v>233.75</v>
      </c>
      <c r="F48" s="35"/>
      <c r="G48" s="35"/>
      <c r="H48" s="56"/>
      <c r="I48" s="61">
        <f t="shared" si="11"/>
        <v>0</v>
      </c>
      <c r="J48" s="61">
        <f t="shared" si="12"/>
        <v>0</v>
      </c>
      <c r="K48" s="11"/>
    </row>
    <row r="49" spans="1:11" s="5" customFormat="1" ht="23.25" customHeight="1" thickBot="1" x14ac:dyDescent="0.3">
      <c r="A49" s="4"/>
      <c r="B49" s="42" t="s">
        <v>82</v>
      </c>
      <c r="C49" s="43"/>
      <c r="D49" s="44"/>
      <c r="E49" s="44"/>
      <c r="F49" s="44"/>
      <c r="G49" s="44"/>
      <c r="H49" s="58"/>
      <c r="I49" s="63">
        <f>SUM(I9:I48)</f>
        <v>0</v>
      </c>
      <c r="J49" s="63">
        <f t="shared" si="12"/>
        <v>0</v>
      </c>
      <c r="K49" s="11"/>
    </row>
    <row r="50" spans="1:11" s="5" customFormat="1" ht="20.25" customHeight="1" thickTop="1" x14ac:dyDescent="0.25">
      <c r="A50" s="4"/>
      <c r="B50" s="41"/>
      <c r="D50" s="35"/>
      <c r="E50" s="35"/>
      <c r="F50" s="35"/>
      <c r="G50" s="35"/>
      <c r="H50" s="59"/>
      <c r="I50" s="64"/>
      <c r="J50" s="64"/>
      <c r="K50" s="11"/>
    </row>
    <row r="51" spans="1:11" s="5" customFormat="1" ht="36" customHeight="1" x14ac:dyDescent="0.25">
      <c r="A51" s="4"/>
      <c r="B51" s="79" t="s">
        <v>67</v>
      </c>
      <c r="C51" s="79"/>
      <c r="D51" s="79"/>
      <c r="E51" s="79"/>
      <c r="F51" s="79"/>
      <c r="G51" s="79"/>
      <c r="H51" s="80"/>
      <c r="I51" s="71" t="s">
        <v>76</v>
      </c>
      <c r="J51" s="72"/>
      <c r="K51" s="11"/>
    </row>
    <row r="52" spans="1:11" s="5" customFormat="1" ht="36" customHeight="1" x14ac:dyDescent="0.25">
      <c r="A52" s="4"/>
      <c r="B52" s="79"/>
      <c r="C52" s="79"/>
      <c r="D52" s="79"/>
      <c r="E52" s="79"/>
      <c r="F52" s="79"/>
      <c r="G52" s="79"/>
      <c r="H52" s="80"/>
      <c r="I52" s="65" t="s">
        <v>77</v>
      </c>
      <c r="J52" s="68" t="s">
        <v>81</v>
      </c>
      <c r="K52" s="17"/>
    </row>
    <row r="53" spans="1:11" s="5" customFormat="1" ht="36" customHeight="1" x14ac:dyDescent="0.25">
      <c r="A53" s="4"/>
      <c r="B53" s="73" t="s">
        <v>84</v>
      </c>
      <c r="C53" s="73"/>
      <c r="D53" s="73"/>
      <c r="E53" s="73"/>
      <c r="F53" s="73"/>
      <c r="G53" s="73"/>
      <c r="H53" s="74"/>
      <c r="I53" s="38" t="s">
        <v>78</v>
      </c>
      <c r="J53" s="66">
        <v>10.5</v>
      </c>
      <c r="K53" s="18"/>
    </row>
    <row r="54" spans="1:11" s="5" customFormat="1" ht="36" customHeight="1" x14ac:dyDescent="0.25">
      <c r="A54" s="4"/>
      <c r="B54" s="75" t="s">
        <v>83</v>
      </c>
      <c r="C54" s="75"/>
      <c r="D54" s="75"/>
      <c r="E54" s="75"/>
      <c r="F54" s="75"/>
      <c r="G54" s="75"/>
      <c r="H54" s="76"/>
      <c r="I54" s="65" t="s">
        <v>79</v>
      </c>
      <c r="J54" s="67">
        <v>19.75</v>
      </c>
      <c r="K54" s="18"/>
    </row>
    <row r="55" spans="1:11" s="5" customFormat="1" ht="36" customHeight="1" x14ac:dyDescent="0.25">
      <c r="A55" s="4"/>
      <c r="B55" s="77" t="s">
        <v>85</v>
      </c>
      <c r="C55" s="77"/>
      <c r="D55" s="77"/>
      <c r="E55" s="77"/>
      <c r="F55" s="77"/>
      <c r="G55" s="77"/>
      <c r="H55" s="78"/>
      <c r="I55" s="69" t="s">
        <v>80</v>
      </c>
      <c r="J55" s="70"/>
      <c r="K55" s="18"/>
    </row>
    <row r="56" spans="1:11" x14ac:dyDescent="0.25">
      <c r="A56" s="2"/>
      <c r="B56" s="2"/>
      <c r="C56" s="2"/>
      <c r="D56" s="2"/>
      <c r="E56" s="2"/>
      <c r="F56" s="2"/>
      <c r="G56" s="2"/>
      <c r="H56" s="47"/>
      <c r="I56" s="47"/>
      <c r="J56" s="47"/>
      <c r="K56" s="2"/>
    </row>
  </sheetData>
  <mergeCells count="15">
    <mergeCell ref="B2:J2"/>
    <mergeCell ref="F40:G40"/>
    <mergeCell ref="C3:E3"/>
    <mergeCell ref="G3:J5"/>
    <mergeCell ref="G6:J6"/>
    <mergeCell ref="F3:F5"/>
    <mergeCell ref="C4:E4"/>
    <mergeCell ref="C5:E5"/>
    <mergeCell ref="C6:E6"/>
    <mergeCell ref="I55:J55"/>
    <mergeCell ref="I51:J51"/>
    <mergeCell ref="B53:H53"/>
    <mergeCell ref="B54:H54"/>
    <mergeCell ref="B55:H55"/>
    <mergeCell ref="B51:H52"/>
  </mergeCells>
  <hyperlinks>
    <hyperlink ref="B9" r:id="rId1"/>
    <hyperlink ref="B10" r:id="rId2"/>
    <hyperlink ref="B11" r:id="rId3"/>
    <hyperlink ref="B12" r:id="rId4"/>
    <hyperlink ref="B13" r:id="rId5"/>
    <hyperlink ref="B15" r:id="rId6"/>
    <hyperlink ref="B16" r:id="rId7"/>
    <hyperlink ref="B18" r:id="rId8" display="R14 as used by professional Rugby Clubs"/>
    <hyperlink ref="B19" r:id="rId9" display="R140 Tetraploid, as used by Professional Rugby Clubs"/>
    <hyperlink ref="B20" r:id="rId10"/>
    <hyperlink ref="B22" r:id="rId11"/>
    <hyperlink ref="B23" r:id="rId12"/>
    <hyperlink ref="B25" r:id="rId13"/>
    <hyperlink ref="B26" r:id="rId14"/>
    <hyperlink ref="B27" r:id="rId15"/>
    <hyperlink ref="B29" r:id="rId16"/>
    <hyperlink ref="B30" r:id="rId17"/>
    <hyperlink ref="B32" r:id="rId18"/>
    <hyperlink ref="B31" r:id="rId19"/>
    <hyperlink ref="B34" r:id="rId20"/>
    <hyperlink ref="B35" r:id="rId21"/>
    <hyperlink ref="B37" r:id="rId22"/>
    <hyperlink ref="B38" r:id="rId23"/>
    <hyperlink ref="B39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51:F51" r:id="rId33" display="http://www.rigbytaylor.com"/>
    <hyperlink ref="B21" r:id="rId34"/>
    <hyperlink ref="B51" r:id="rId35"/>
    <hyperlink ref="B53:H53" r:id="rId36" display="For product enquiries and advice on general pitch maintenance works and contraxtor support please contact m.maytum@rigbytaylor.com"/>
  </hyperlinks>
  <pageMargins left="0.25" right="0.25" top="0.75" bottom="0.75" header="0.3" footer="0.3"/>
  <pageSetup paperSize="9" scale="49" orientation="portrait" r:id="rId37"/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54ADF3D1A444982BD9FBABE4E2216" ma:contentTypeVersion="13" ma:contentTypeDescription="Create a new document." ma:contentTypeScope="" ma:versionID="de3c4c286a6617a843cce206974aa3e3">
  <xsd:schema xmlns:xsd="http://www.w3.org/2001/XMLSchema" xmlns:xs="http://www.w3.org/2001/XMLSchema" xmlns:p="http://schemas.microsoft.com/office/2006/metadata/properties" xmlns:ns3="7e241f5c-10fa-48e3-8963-c414125d30be" xmlns:ns4="74b4ef47-9901-4768-a5cf-bdb217c10f41" targetNamespace="http://schemas.microsoft.com/office/2006/metadata/properties" ma:root="true" ma:fieldsID="9a0d3e730e7d252b82c1871221fc9329" ns3:_="" ns4:_="">
    <xsd:import namespace="7e241f5c-10fa-48e3-8963-c414125d30be"/>
    <xsd:import namespace="74b4ef47-9901-4768-a5cf-bdb217c10f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41f5c-10fa-48e3-8963-c414125d30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4ef47-9901-4768-a5cf-bdb217c10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352F5-4012-4A77-89DC-BE56C483BD43}">
  <ds:schemaRefs>
    <ds:schemaRef ds:uri="7e241f5c-10fa-48e3-8963-c414125d30b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b4ef47-9901-4768-a5cf-bdb217c10f4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C4525F-F09A-45A6-9161-83FD1532D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41f5c-10fa-48e3-8963-c414125d30be"/>
    <ds:schemaRef ds:uri="74b4ef47-9901-4768-a5cf-bdb217c10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FDC3D-ABAA-4AFB-9455-F413814E32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Bowles</dc:creator>
  <cp:lastModifiedBy>Alice Philpot</cp:lastModifiedBy>
  <cp:lastPrinted>2020-05-22T12:33:21Z</cp:lastPrinted>
  <dcterms:created xsi:type="dcterms:W3CDTF">2017-02-22T20:02:10Z</dcterms:created>
  <dcterms:modified xsi:type="dcterms:W3CDTF">2020-05-22T12:55:41Z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0x01010044B54ADF3D1A444982BD9FBABE4E2216</vt:lpwstr>
  </property>
</Properties>
</file>